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FE4F9716-FDB8-4BF8-8EE3-22C6F40D506F}" xr6:coauthVersionLast="47" xr6:coauthVersionMax="47" xr10:uidLastSave="{00000000-0000-0000-0000-000000000000}"/>
  <bookViews>
    <workbookView xWindow="-120" yWindow="-120" windowWidth="20730" windowHeight="11160" xr2:uid="{7BC58C89-6279-4021-994F-FA653AE0A62C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#REF!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1" i="1" l="1"/>
  <c r="G141" i="1"/>
  <c r="H140" i="1"/>
  <c r="G140" i="1"/>
  <c r="H139" i="1"/>
  <c r="G139" i="1"/>
  <c r="H138" i="1"/>
  <c r="G138" i="1"/>
  <c r="H137" i="1"/>
  <c r="G137" i="1"/>
  <c r="H136" i="1"/>
  <c r="F122" i="1" s="1"/>
  <c r="G122" i="1" s="1"/>
  <c r="G136" i="1"/>
  <c r="H135" i="1"/>
  <c r="G135" i="1"/>
  <c r="H134" i="1"/>
  <c r="G134" i="1"/>
  <c r="F131" i="1"/>
  <c r="G131" i="1" s="1"/>
  <c r="F130" i="1"/>
  <c r="F129" i="1"/>
  <c r="G129" i="1" s="1"/>
  <c r="F128" i="1"/>
  <c r="F127" i="1"/>
  <c r="F126" i="1"/>
  <c r="F125" i="1"/>
  <c r="G125" i="1" s="1"/>
  <c r="F124" i="1"/>
  <c r="G124" i="1" s="1"/>
  <c r="F123" i="1"/>
  <c r="G123" i="1" s="1"/>
  <c r="F121" i="1"/>
  <c r="F120" i="1"/>
  <c r="G120" i="1" s="1"/>
  <c r="F104" i="1"/>
  <c r="F106" i="1" s="1"/>
  <c r="F94" i="1"/>
  <c r="G94" i="1" l="1"/>
  <c r="G127" i="1"/>
  <c r="G92" i="1"/>
  <c r="G84" i="1"/>
  <c r="G76" i="1"/>
  <c r="G68" i="1"/>
  <c r="G60" i="1"/>
  <c r="G52" i="1"/>
  <c r="G44" i="1"/>
  <c r="G36" i="1"/>
  <c r="G28" i="1"/>
  <c r="G20" i="1"/>
  <c r="G12" i="1"/>
  <c r="G91" i="1"/>
  <c r="G83" i="1"/>
  <c r="G75" i="1"/>
  <c r="G67" i="1"/>
  <c r="G59" i="1"/>
  <c r="G51" i="1"/>
  <c r="G43" i="1"/>
  <c r="G35" i="1"/>
  <c r="G27" i="1"/>
  <c r="G19" i="1"/>
  <c r="G11" i="1"/>
  <c r="G90" i="1"/>
  <c r="G82" i="1"/>
  <c r="G74" i="1"/>
  <c r="G66" i="1"/>
  <c r="G58" i="1"/>
  <c r="G50" i="1"/>
  <c r="G42" i="1"/>
  <c r="G34" i="1"/>
  <c r="G26" i="1"/>
  <c r="G18" i="1"/>
  <c r="G10" i="1"/>
  <c r="G130" i="1"/>
  <c r="G126" i="1"/>
  <c r="G102" i="1"/>
  <c r="G89" i="1"/>
  <c r="G81" i="1"/>
  <c r="G73" i="1"/>
  <c r="G65" i="1"/>
  <c r="G57" i="1"/>
  <c r="G49" i="1"/>
  <c r="G41" i="1"/>
  <c r="G33" i="1"/>
  <c r="G25" i="1"/>
  <c r="G17" i="1"/>
  <c r="G9" i="1"/>
  <c r="G86" i="1"/>
  <c r="G93" i="1"/>
  <c r="G85" i="1"/>
  <c r="G77" i="1"/>
  <c r="G69" i="1"/>
  <c r="G61" i="1"/>
  <c r="G53" i="1"/>
  <c r="G45" i="1"/>
  <c r="G37" i="1"/>
  <c r="G29" i="1"/>
  <c r="G21" i="1"/>
  <c r="G13" i="1"/>
  <c r="G98" i="1"/>
  <c r="G88" i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9" i="1"/>
  <c r="G31" i="1"/>
  <c r="G23" i="1"/>
  <c r="G15" i="1"/>
  <c r="G7" i="1"/>
  <c r="G78" i="1"/>
  <c r="G70" i="1"/>
  <c r="G62" i="1"/>
  <c r="G54" i="1"/>
  <c r="G46" i="1"/>
  <c r="G38" i="1"/>
  <c r="G30" i="1"/>
  <c r="G22" i="1"/>
  <c r="G14" i="1"/>
  <c r="G128" i="1"/>
  <c r="G121" i="1"/>
  <c r="G104" i="1"/>
</calcChain>
</file>

<file path=xl/sharedStrings.xml><?xml version="1.0" encoding="utf-8"?>
<sst xmlns="http://schemas.openxmlformats.org/spreadsheetml/2006/main" count="341" uniqueCount="292">
  <si>
    <t>NAME OF PENSION FUND</t>
  </si>
  <si>
    <t>ADITYA BIRLA SUN LIFE PENSION MANAGEMENT LIMITED</t>
  </si>
  <si>
    <t>E-TIER I</t>
  </si>
  <si>
    <t>SCHEME NAME</t>
  </si>
  <si>
    <t>Scheme E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</si>
  <si>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</si>
  <si>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</si>
  <si>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</si>
  <si>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</si>
  <si>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</si>
  <si>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</si>
  <si>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</si>
  <si>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</si>
  <si>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</si>
  <si>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</si>
  <si>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</si>
  <si>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</si>
  <si>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</si>
  <si>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</si>
  <si>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</si>
  <si>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</si>
  <si>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</si>
  <si>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</si>
  <si>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</si>
  <si>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</si>
  <si>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</si>
  <si>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</si>
  <si>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</si>
  <si>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</si>
  <si>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</si>
  <si>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</si>
  <si>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</si>
  <si>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</si>
  <si>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</si>
  <si>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</si>
  <si>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</si>
  <si>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</si>
  <si>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</si>
  <si>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</si>
  <si>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</si>
  <si>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</si>
  <si>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</si>
  <si>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</si>
  <si>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</si>
  <si>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</si>
  <si>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</si>
  <si>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</si>
  <si>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</si>
  <si>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</si>
  <si>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</si>
  <si>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</si>
  <si>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</si>
  <si>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</si>
  <si>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</si>
  <si>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</si>
  <si>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</si>
  <si>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</si>
  <si>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</si>
  <si>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</si>
  <si>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</si>
  <si>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</si>
  <si>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</si>
  <si>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</si>
  <si>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</si>
  <si>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</si>
  <si>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</si>
  <si>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</si>
  <si>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</si>
  <si>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</si>
  <si>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</si>
  <si>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</si>
  <si>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</si>
  <si>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</si>
  <si>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</si>
  <si>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</si>
  <si>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</si>
  <si>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</si>
  <si>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</si>
  <si>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</si>
  <si>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</si>
  <si>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</si>
  <si>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</si>
  <si>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</si>
  <si>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</si>
  <si>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</si>
  <si>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</si>
  <si>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</si>
  <si>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</si>
  <si>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</si>
  <si>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</si>
  <si>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</si>
  <si>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</si>
  <si>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</si>
  <si>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INE127D01025</t>
  </si>
  <si>
    <t>HDFC Asset Management Company Ltd</t>
  </si>
  <si>
    <t>Management of mutual funds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</si>
  <si>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</si>
  <si>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</si>
  <si>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</si>
  <si>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</si>
  <si>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</si>
  <si>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</si>
  <si>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</si>
  <si>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</si>
  <si>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</si>
  <si>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</si>
  <si>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</si>
  <si>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</si>
  <si>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</si>
  <si>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</si>
  <si>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engines and turbines, except aircraft, vehicle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</si>
  <si>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</si>
  <si>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</si>
  <si>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</si>
  <si>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</si>
  <si>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</si>
  <si>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</si>
  <si>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</si>
  <si>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</si>
  <si>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</si>
  <si>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</si>
  <si>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</si>
  <si>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</si>
  <si>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</si>
  <si>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</si>
  <si>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</si>
  <si>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</si>
  <si>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</si>
  <si>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</si>
  <si>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</si>
  <si>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</si>
  <si>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</si>
  <si>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</si>
  <si>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</si>
  <si>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</si>
  <si>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</si>
  <si>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</si>
  <si>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</si>
  <si>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</si>
  <si>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</si>
  <si>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</si>
  <si>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</si>
  <si>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</si>
  <si>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</si>
  <si>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</si>
  <si>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</si>
  <si>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</si>
  <si>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</si>
  <si>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</si>
  <si>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</si>
  <si>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</si>
  <si>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</si>
  <si>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</si>
  <si>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</si>
  <si>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</si>
  <si>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</si>
  <si>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</si>
  <si>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</si>
  <si>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</si>
  <si>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</si>
  <si>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</si>
  <si>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</si>
  <si>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</si>
  <si>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</si>
  <si>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</si>
  <si>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</si>
  <si>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</si>
  <si>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</si>
  <si>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</si>
  <si>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</si>
  <si>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</si>
  <si>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</si>
  <si>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</si>
  <si>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</si>
  <si>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</si>
  <si>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</si>
  <si>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</si>
  <si>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</si>
  <si>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</si>
  <si>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</si>
  <si>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</si>
  <si>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</si>
  <si>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</si>
  <si>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</si>
  <si>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</si>
  <si>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</si>
  <si>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</si>
  <si>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</si>
  <si>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</si>
  <si>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</si>
  <si>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</si>
  <si>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</si>
  <si>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</si>
  <si>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</si>
  <si>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</si>
  <si>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</si>
  <si>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</si>
  <si>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</si>
  <si>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</si>
  <si>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</si>
  <si>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</si>
  <si>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</si>
  <si>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</si>
  <si>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</si>
  <si>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</si>
  <si>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</si>
  <si>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</si>
  <si>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</si>
  <si>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</si>
  <si>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</si>
  <si>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</si>
  <si>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</si>
  <si>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02A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</si>
  <si>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</si>
  <si>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</si>
  <si>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</si>
  <si>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</si>
  <si>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</si>
  <si>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</si>
  <si>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</si>
  <si>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</si>
  <si>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</si>
  <si>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</si>
  <si>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</si>
  <si>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</si>
  <si>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NCA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</si>
  <si>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</si>
  <si>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</si>
  <si>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</si>
  <si>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</si>
  <si>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</si>
  <si>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</si>
  <si>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</si>
  <si>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</si>
  <si>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</si>
  <si>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</si>
  <si>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</si>
  <si>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</si>
  <si>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</si>
  <si>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</si>
  <si>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</si>
  <si>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</si>
  <si>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</si>
  <si>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</si>
  <si>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</si>
  <si>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</si>
  <si>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</si>
  <si>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Money Market Instruments:-</t>
  </si>
  <si>
    <t>Infrastructure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</si>
  <si>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</si>
  <si>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</si>
  <si>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</si>
  <si>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</si>
  <si>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</si>
  <si>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</si>
  <si>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</si>
  <si>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</si>
  <si>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>GOI</t>
  </si>
  <si>
    <t xml:space="preserve">Sub Total B </t>
  </si>
  <si>
    <t>SDL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</si>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</sst>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5" fontId="5" fillId="0" borderId="5" xfId="3" applyNumberFormat="1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FA1DBB67-07A7-4C48-BD59-27FF33019D33}"/>
    <cellStyle name="Normal" xfId="0" builtinId="0"/>
    <cellStyle name="Normal 2" xfId="2" xr:uid="{F8C69F2D-63DF-4E70-B81D-1BE79F472992}"/>
    <cellStyle name="Percent" xfId="1" builtinId="5"/>
    <cellStyle name="Percent 2" xfId="4" xr:uid="{50AA67EC-22A3-4C70-8F81-8473ABD4422D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9004AB-2732-4FD8-B591-1D506CE03850}" name="Table134567685" displayName="Table134567685" ref="B6:H93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6E5AFB48-DF1B-4BD7-AA73-B66552057268}" name="ISIN No." dataDxfId="6"/>
    <tableColumn id="2" xr3:uid="{0B8D1F0F-C881-4F39-85F2-9E64AB9833F5}" name="Name of the Instrument" dataDxfId="5"/>
    <tableColumn id="3" xr3:uid="{85354FD4-461B-42CC-9CF1-ACDBAB633095}" name="Industry " dataDxfId="4"/>
    <tableColumn id="4" xr3:uid="{91121CFB-AA37-4612-B768-E1FBCD8D051A}" name="Quantity" dataDxfId="3"/>
    <tableColumn id="5" xr3:uid="{725EA071-04A1-400B-89B4-FFB65437310D}" name="Market Value" dataDxfId="2"/>
    <tableColumn id="6" xr3:uid="{0B96CA4A-27F1-4E31-A11B-4D110FE741C1}" name="% of Portfolio" dataDxfId="1" dataCellStyle="Percent">
      <calculatedColumnFormula>+F7/$F$106</calculatedColumnFormula>
    </tableColumn>
    <tableColumn id="7" xr3:uid="{267CDFEB-B3F1-4CE9-B218-DF8431BCE0C1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6C06-FD25-41D8-8D00-67B7000EB92C}">
  <sheetPr>
    <tabColor rgb="FF7030A0"/>
  </sheetPr>
  <dimension ref="A2:H143"/>
  <sheetViews>
    <sheetView showGridLines="0" tabSelected="1" zoomScaleNormal="100" zoomScaleSheetLayoutView="89" workbookViewId="0">
      <selection activeCell="F10" sqref="F10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45565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5748</v>
      </c>
      <c r="F7" s="17">
        <v>7514935.2000000002</v>
      </c>
      <c r="G7" s="18">
        <f t="shared" ref="G7:G70" si="0">+F7/$F$106</f>
        <v>7.3937814802283645E-4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190594</v>
      </c>
      <c r="F8" s="17">
        <v>562852671.10000002</v>
      </c>
      <c r="G8" s="18">
        <f t="shared" si="0"/>
        <v>5.5377851503978996E-2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5564</v>
      </c>
      <c r="F9" s="17">
        <v>40339000</v>
      </c>
      <c r="G9" s="18">
        <f t="shared" si="0"/>
        <v>3.9688665729404023E-3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42400</v>
      </c>
      <c r="F10" s="17">
        <v>84356920</v>
      </c>
      <c r="G10" s="18">
        <f t="shared" si="0"/>
        <v>8.2996940921740182E-3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195865</v>
      </c>
      <c r="F11" s="17">
        <v>367364394</v>
      </c>
      <c r="G11" s="18">
        <f t="shared" si="0"/>
        <v>3.6144184621212917E-2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40000</v>
      </c>
      <c r="F12" s="17">
        <v>25008000</v>
      </c>
      <c r="G12" s="18">
        <f t="shared" si="0"/>
        <v>2.4604827897591309E-3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96971</v>
      </c>
      <c r="F13" s="17">
        <v>356421759.05000001</v>
      </c>
      <c r="G13" s="18">
        <f t="shared" si="0"/>
        <v>3.5067562541514746E-2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231000</v>
      </c>
      <c r="F14" s="17">
        <v>128089500</v>
      </c>
      <c r="G14" s="18">
        <f t="shared" si="0"/>
        <v>1.26024476287129E-2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29682</v>
      </c>
      <c r="F15" s="17">
        <v>98814346.200000003</v>
      </c>
      <c r="G15" s="18">
        <f t="shared" si="0"/>
        <v>9.7221288470249762E-3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162000</v>
      </c>
      <c r="F16" s="17">
        <v>40143600</v>
      </c>
      <c r="G16" s="18">
        <f t="shared" si="0"/>
        <v>3.9496415914497219E-3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18</v>
      </c>
      <c r="E17" s="17">
        <v>311650</v>
      </c>
      <c r="F17" s="17">
        <v>115294917.5</v>
      </c>
      <c r="G17" s="18">
        <f t="shared" si="0"/>
        <v>1.1343616452953009E-2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47</v>
      </c>
      <c r="E18" s="17">
        <v>50117</v>
      </c>
      <c r="F18" s="17">
        <v>148261121.09999999</v>
      </c>
      <c r="G18" s="18">
        <f t="shared" si="0"/>
        <v>1.4587089605603981E-2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173440</v>
      </c>
      <c r="F19" s="17">
        <v>131155328</v>
      </c>
      <c r="G19" s="18">
        <f t="shared" si="0"/>
        <v>1.2904087785077331E-2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42</v>
      </c>
      <c r="E20" s="17">
        <v>380063</v>
      </c>
      <c r="F20" s="17">
        <v>658288119.14999998</v>
      </c>
      <c r="G20" s="18">
        <f t="shared" si="0"/>
        <v>6.476753790273046E-2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55</v>
      </c>
      <c r="E21" s="17">
        <v>77805</v>
      </c>
      <c r="F21" s="17">
        <v>149906893.5</v>
      </c>
      <c r="G21" s="18">
        <f t="shared" si="0"/>
        <v>1.4749013576575693E-2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55</v>
      </c>
      <c r="E22" s="17">
        <v>48690</v>
      </c>
      <c r="F22" s="17">
        <v>80538129</v>
      </c>
      <c r="G22" s="18">
        <f t="shared" si="0"/>
        <v>7.9239715420625703E-3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42</v>
      </c>
      <c r="E23" s="17">
        <v>374450</v>
      </c>
      <c r="F23" s="17">
        <v>295029155</v>
      </c>
      <c r="G23" s="18">
        <f t="shared" si="0"/>
        <v>2.9027277605353452E-2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12790</v>
      </c>
      <c r="F24" s="17">
        <v>64285737.5</v>
      </c>
      <c r="G24" s="18">
        <f t="shared" si="0"/>
        <v>6.3249340509326287E-3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69267</v>
      </c>
      <c r="F25" s="17">
        <v>51493087.799999997</v>
      </c>
      <c r="G25" s="18">
        <f t="shared" si="0"/>
        <v>5.0662930391657014E-3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27</v>
      </c>
      <c r="E26" s="17">
        <v>15000</v>
      </c>
      <c r="F26" s="17">
        <v>8121750</v>
      </c>
      <c r="G26" s="18">
        <f t="shared" si="0"/>
        <v>7.99081337880927E-4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412350</v>
      </c>
      <c r="F27" s="17">
        <v>69501592.5</v>
      </c>
      <c r="G27" s="18">
        <f t="shared" si="0"/>
        <v>6.8381106928623757E-3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55</v>
      </c>
      <c r="E28" s="17">
        <v>11165</v>
      </c>
      <c r="F28" s="17">
        <v>75381614</v>
      </c>
      <c r="G28" s="18">
        <f t="shared" si="0"/>
        <v>7.416633233815818E-3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42</v>
      </c>
      <c r="E29" s="17">
        <v>428816</v>
      </c>
      <c r="F29" s="17">
        <v>545882768</v>
      </c>
      <c r="G29" s="18">
        <f t="shared" si="0"/>
        <v>5.3708219605329358E-2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77</v>
      </c>
      <c r="E30" s="17">
        <v>39500</v>
      </c>
      <c r="F30" s="17">
        <v>74741900</v>
      </c>
      <c r="G30" s="18">
        <f t="shared" si="0"/>
        <v>7.3536931631437135E-3</v>
      </c>
      <c r="H30" s="19"/>
    </row>
    <row r="31" spans="1:8" x14ac:dyDescent="0.25">
      <c r="A31" s="14"/>
      <c r="B31" s="15" t="s">
        <v>78</v>
      </c>
      <c r="C31" s="16" t="s">
        <v>79</v>
      </c>
      <c r="D31" s="16" t="s">
        <v>42</v>
      </c>
      <c r="E31" s="17">
        <v>55206</v>
      </c>
      <c r="F31" s="17">
        <v>79916205.599999994</v>
      </c>
      <c r="G31" s="18">
        <f t="shared" si="0"/>
        <v>7.8627818498741321E-3</v>
      </c>
      <c r="H31" s="19"/>
    </row>
    <row r="32" spans="1:8" x14ac:dyDescent="0.25">
      <c r="A32" s="14"/>
      <c r="B32" s="15" t="s">
        <v>80</v>
      </c>
      <c r="C32" s="16" t="s">
        <v>81</v>
      </c>
      <c r="D32" s="16" t="s">
        <v>82</v>
      </c>
      <c r="E32" s="17">
        <v>39098</v>
      </c>
      <c r="F32" s="17">
        <v>121004400.2</v>
      </c>
      <c r="G32" s="18">
        <f t="shared" si="0"/>
        <v>1.1905360051872456E-2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85</v>
      </c>
      <c r="E33" s="17">
        <v>5250</v>
      </c>
      <c r="F33" s="17">
        <v>42288750</v>
      </c>
      <c r="G33" s="18">
        <f t="shared" si="0"/>
        <v>4.1606982395803929E-3</v>
      </c>
      <c r="H33" s="19"/>
    </row>
    <row r="34" spans="1:8" x14ac:dyDescent="0.25">
      <c r="A34" s="14"/>
      <c r="B34" s="15" t="s">
        <v>86</v>
      </c>
      <c r="C34" s="16" t="s">
        <v>87</v>
      </c>
      <c r="D34" s="16" t="s">
        <v>36</v>
      </c>
      <c r="E34" s="17">
        <v>24350</v>
      </c>
      <c r="F34" s="17">
        <v>39154800</v>
      </c>
      <c r="G34" s="18">
        <f t="shared" si="0"/>
        <v>3.8523557076319908E-3</v>
      </c>
      <c r="H34" s="19"/>
    </row>
    <row r="35" spans="1:8" x14ac:dyDescent="0.25">
      <c r="A35" s="14"/>
      <c r="B35" s="15" t="s">
        <v>88</v>
      </c>
      <c r="C35" s="16" t="s">
        <v>89</v>
      </c>
      <c r="D35" s="16" t="s">
        <v>15</v>
      </c>
      <c r="E35" s="17">
        <v>217934</v>
      </c>
      <c r="F35" s="17">
        <v>85549991.700000003</v>
      </c>
      <c r="G35" s="18">
        <f t="shared" si="0"/>
        <v>8.4170778247715343E-3</v>
      </c>
      <c r="H35" s="19"/>
    </row>
    <row r="36" spans="1:8" x14ac:dyDescent="0.25">
      <c r="A36" s="14"/>
      <c r="B36" s="15" t="s">
        <v>90</v>
      </c>
      <c r="C36" s="16" t="s">
        <v>91</v>
      </c>
      <c r="D36" s="16" t="s">
        <v>92</v>
      </c>
      <c r="E36" s="17">
        <v>44810</v>
      </c>
      <c r="F36" s="17">
        <v>82629640</v>
      </c>
      <c r="G36" s="18">
        <f t="shared" si="0"/>
        <v>8.1297507655147434E-3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9000</v>
      </c>
      <c r="F37" s="17">
        <v>38693700</v>
      </c>
      <c r="G37" s="18">
        <f t="shared" si="0"/>
        <v>3.8069890803783947E-3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304500</v>
      </c>
      <c r="F38" s="17">
        <v>73168305</v>
      </c>
      <c r="G38" s="18">
        <f t="shared" si="0"/>
        <v>7.1988705697515589E-3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18250</v>
      </c>
      <c r="F39" s="17">
        <v>38959187.5</v>
      </c>
      <c r="G39" s="18">
        <f t="shared" si="0"/>
        <v>3.8331098187279699E-3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9050</v>
      </c>
      <c r="F40" s="17">
        <v>46156810</v>
      </c>
      <c r="G40" s="18">
        <f t="shared" si="0"/>
        <v>4.5412682595642254E-3</v>
      </c>
      <c r="H40" s="19"/>
    </row>
    <row r="41" spans="1:8" outlineLevel="1" x14ac:dyDescent="0.25">
      <c r="A41" s="14"/>
      <c r="B41" s="15" t="s">
        <v>105</v>
      </c>
      <c r="C41" s="16" t="s">
        <v>106</v>
      </c>
      <c r="D41" s="16" t="s">
        <v>107</v>
      </c>
      <c r="E41" s="17">
        <v>528220</v>
      </c>
      <c r="F41" s="17">
        <v>273697193</v>
      </c>
      <c r="G41" s="18">
        <f t="shared" si="0"/>
        <v>2.692847220816872E-2</v>
      </c>
      <c r="H41" s="20"/>
    </row>
    <row r="42" spans="1:8" outlineLevel="1" x14ac:dyDescent="0.25">
      <c r="A42" s="14"/>
      <c r="B42" s="15" t="s">
        <v>108</v>
      </c>
      <c r="C42" s="16" t="s">
        <v>109</v>
      </c>
      <c r="D42" s="16" t="s">
        <v>110</v>
      </c>
      <c r="E42" s="17">
        <v>85050</v>
      </c>
      <c r="F42" s="17">
        <v>82893982.5</v>
      </c>
      <c r="G42" s="18">
        <f t="shared" si="0"/>
        <v>8.1557588498018477E-3</v>
      </c>
      <c r="H42" s="20"/>
    </row>
    <row r="43" spans="1:8" outlineLevel="1" x14ac:dyDescent="0.25">
      <c r="A43" s="14"/>
      <c r="B43" s="15" t="s">
        <v>111</v>
      </c>
      <c r="C43" s="16" t="s">
        <v>112</v>
      </c>
      <c r="D43" s="16" t="s">
        <v>62</v>
      </c>
      <c r="E43" s="17">
        <v>26100</v>
      </c>
      <c r="F43" s="17">
        <v>149093640</v>
      </c>
      <c r="G43" s="18">
        <f t="shared" si="0"/>
        <v>1.4668999331515657E-2</v>
      </c>
      <c r="H43" s="20"/>
    </row>
    <row r="44" spans="1:8" outlineLevel="1" x14ac:dyDescent="0.25">
      <c r="A44" s="14"/>
      <c r="B44" s="15" t="s">
        <v>113</v>
      </c>
      <c r="C44" s="16" t="s">
        <v>114</v>
      </c>
      <c r="D44" s="16" t="s">
        <v>115</v>
      </c>
      <c r="E44" s="17">
        <v>24000</v>
      </c>
      <c r="F44" s="17">
        <v>48309600</v>
      </c>
      <c r="G44" s="18">
        <f t="shared" si="0"/>
        <v>4.7530765906968857E-3</v>
      </c>
      <c r="H44" s="20"/>
    </row>
    <row r="45" spans="1:8" outlineLevel="1" x14ac:dyDescent="0.25">
      <c r="A45" s="14"/>
      <c r="B45" s="15" t="s">
        <v>116</v>
      </c>
      <c r="C45" s="16" t="s">
        <v>117</v>
      </c>
      <c r="D45" s="16" t="s">
        <v>118</v>
      </c>
      <c r="E45" s="17">
        <v>36000</v>
      </c>
      <c r="F45" s="17">
        <v>42876000</v>
      </c>
      <c r="G45" s="18">
        <f t="shared" si="0"/>
        <v>4.2184764912712933E-3</v>
      </c>
      <c r="H45" s="20"/>
    </row>
    <row r="46" spans="1:8" outlineLevel="1" x14ac:dyDescent="0.25">
      <c r="A46" s="14"/>
      <c r="B46" s="15" t="s">
        <v>119</v>
      </c>
      <c r="C46" s="16" t="s">
        <v>120</v>
      </c>
      <c r="D46" s="16" t="s">
        <v>121</v>
      </c>
      <c r="E46" s="17">
        <v>57120</v>
      </c>
      <c r="F46" s="17">
        <v>68369784</v>
      </c>
      <c r="G46" s="18">
        <f t="shared" si="0"/>
        <v>6.7267545134176744E-3</v>
      </c>
      <c r="H46" s="20"/>
    </row>
    <row r="47" spans="1:8" outlineLevel="1" x14ac:dyDescent="0.25">
      <c r="A47" s="14"/>
      <c r="B47" s="15" t="s">
        <v>122</v>
      </c>
      <c r="C47" s="16" t="s">
        <v>123</v>
      </c>
      <c r="D47" s="16" t="s">
        <v>124</v>
      </c>
      <c r="E47" s="17">
        <v>13050</v>
      </c>
      <c r="F47" s="17">
        <v>66506715</v>
      </c>
      <c r="G47" s="18">
        <f t="shared" si="0"/>
        <v>6.5434512020519616E-3</v>
      </c>
      <c r="H47" s="20"/>
    </row>
    <row r="48" spans="1:8" outlineLevel="1" x14ac:dyDescent="0.25">
      <c r="A48" s="14"/>
      <c r="B48" s="15" t="s">
        <v>125</v>
      </c>
      <c r="C48" s="16" t="s">
        <v>126</v>
      </c>
      <c r="D48" s="16" t="s">
        <v>127</v>
      </c>
      <c r="E48" s="17">
        <v>67500</v>
      </c>
      <c r="F48" s="17">
        <v>46939500</v>
      </c>
      <c r="G48" s="18">
        <f t="shared" si="0"/>
        <v>4.6182754282589064E-3</v>
      </c>
      <c r="H48" s="20"/>
    </row>
    <row r="49" spans="1:8" outlineLevel="1" x14ac:dyDescent="0.25">
      <c r="A49" s="14"/>
      <c r="B49" s="15" t="s">
        <v>128</v>
      </c>
      <c r="C49" s="16" t="s">
        <v>129</v>
      </c>
      <c r="D49" s="16" t="s">
        <v>130</v>
      </c>
      <c r="E49" s="17">
        <v>151250</v>
      </c>
      <c r="F49" s="17">
        <v>91702875</v>
      </c>
      <c r="G49" s="18">
        <f t="shared" si="0"/>
        <v>9.0224466454307765E-3</v>
      </c>
      <c r="H49" s="20"/>
    </row>
    <row r="50" spans="1:8" outlineLevel="1" x14ac:dyDescent="0.25">
      <c r="A50" s="14"/>
      <c r="B50" s="15" t="s">
        <v>131</v>
      </c>
      <c r="C50" s="16" t="s">
        <v>132</v>
      </c>
      <c r="D50" s="16" t="s">
        <v>133</v>
      </c>
      <c r="E50" s="17">
        <v>303000</v>
      </c>
      <c r="F50" s="17">
        <v>90172800</v>
      </c>
      <c r="G50" s="18">
        <f t="shared" si="0"/>
        <v>8.8719058902907936E-3</v>
      </c>
      <c r="H50" s="20"/>
    </row>
    <row r="51" spans="1:8" outlineLevel="1" x14ac:dyDescent="0.25">
      <c r="A51" s="14"/>
      <c r="B51" s="15" t="s">
        <v>134</v>
      </c>
      <c r="C51" s="16" t="s">
        <v>135</v>
      </c>
      <c r="D51" s="16" t="s">
        <v>27</v>
      </c>
      <c r="E51" s="17">
        <v>16150</v>
      </c>
      <c r="F51" s="17">
        <v>100846252.5</v>
      </c>
      <c r="G51" s="18">
        <f t="shared" si="0"/>
        <v>9.9220436935362182E-3</v>
      </c>
      <c r="H51" s="20"/>
    </row>
    <row r="52" spans="1:8" outlineLevel="1" x14ac:dyDescent="0.25">
      <c r="A52" s="14"/>
      <c r="B52" s="15" t="s">
        <v>136</v>
      </c>
      <c r="C52" s="16" t="s">
        <v>137</v>
      </c>
      <c r="D52" s="16" t="s">
        <v>138</v>
      </c>
      <c r="E52" s="17">
        <v>14985</v>
      </c>
      <c r="F52" s="17">
        <v>94977177.75</v>
      </c>
      <c r="G52" s="18">
        <f t="shared" si="0"/>
        <v>9.344598179533304E-3</v>
      </c>
      <c r="H52" s="20"/>
    </row>
    <row r="53" spans="1:8" outlineLevel="1" x14ac:dyDescent="0.25">
      <c r="A53" s="14"/>
      <c r="B53" s="15" t="s">
        <v>139</v>
      </c>
      <c r="C53" s="16" t="s">
        <v>140</v>
      </c>
      <c r="D53" s="16" t="s">
        <v>42</v>
      </c>
      <c r="E53" s="17">
        <v>82237</v>
      </c>
      <c r="F53" s="17">
        <v>152463286.15000001</v>
      </c>
      <c r="G53" s="18">
        <f t="shared" si="0"/>
        <v>1.5000531495609273E-2</v>
      </c>
      <c r="H53" s="20"/>
    </row>
    <row r="54" spans="1:8" outlineLevel="1" x14ac:dyDescent="0.25">
      <c r="A54" s="14"/>
      <c r="B54" s="15" t="s">
        <v>141</v>
      </c>
      <c r="C54" s="16" t="s">
        <v>142</v>
      </c>
      <c r="D54" s="16" t="s">
        <v>42</v>
      </c>
      <c r="E54" s="17">
        <v>224610</v>
      </c>
      <c r="F54" s="17">
        <v>276764442</v>
      </c>
      <c r="G54" s="18">
        <f t="shared" si="0"/>
        <v>2.7230252173636005E-2</v>
      </c>
      <c r="H54" s="20"/>
    </row>
    <row r="55" spans="1:8" outlineLevel="1" x14ac:dyDescent="0.25">
      <c r="A55" s="14"/>
      <c r="B55" s="15" t="s">
        <v>143</v>
      </c>
      <c r="C55" s="16" t="s">
        <v>144</v>
      </c>
      <c r="D55" s="16" t="s">
        <v>145</v>
      </c>
      <c r="E55" s="17">
        <v>37170</v>
      </c>
      <c r="F55" s="17">
        <v>99985441.5</v>
      </c>
      <c r="G55" s="18">
        <f t="shared" si="0"/>
        <v>9.8373503693705375E-3</v>
      </c>
      <c r="H55" s="20"/>
    </row>
    <row r="56" spans="1:8" outlineLevel="1" x14ac:dyDescent="0.25">
      <c r="A56" s="14"/>
      <c r="B56" s="15" t="s">
        <v>146</v>
      </c>
      <c r="C56" s="16" t="s">
        <v>147</v>
      </c>
      <c r="D56" s="16" t="s">
        <v>148</v>
      </c>
      <c r="E56" s="17">
        <v>203500</v>
      </c>
      <c r="F56" s="17">
        <v>98209100</v>
      </c>
      <c r="G56" s="18">
        <f t="shared" si="0"/>
        <v>9.6625799883130782E-3</v>
      </c>
      <c r="H56" s="20"/>
    </row>
    <row r="57" spans="1:8" outlineLevel="1" x14ac:dyDescent="0.25">
      <c r="A57" s="14"/>
      <c r="B57" s="15" t="s">
        <v>149</v>
      </c>
      <c r="C57" s="16" t="s">
        <v>150</v>
      </c>
      <c r="D57" s="16" t="s">
        <v>151</v>
      </c>
      <c r="E57" s="17">
        <v>1200</v>
      </c>
      <c r="F57" s="17">
        <v>4565400</v>
      </c>
      <c r="G57" s="18">
        <f t="shared" si="0"/>
        <v>4.4917978760262062E-4</v>
      </c>
      <c r="H57" s="20"/>
    </row>
    <row r="58" spans="1:8" outlineLevel="1" x14ac:dyDescent="0.25">
      <c r="A58" s="14"/>
      <c r="B58" s="15" t="s">
        <v>152</v>
      </c>
      <c r="C58" s="16" t="s">
        <v>153</v>
      </c>
      <c r="D58" s="16" t="s">
        <v>27</v>
      </c>
      <c r="E58" s="17">
        <v>12850</v>
      </c>
      <c r="F58" s="17">
        <v>70037640</v>
      </c>
      <c r="G58" s="18">
        <f t="shared" si="0"/>
        <v>6.890851241816447E-3</v>
      </c>
      <c r="H58" s="20"/>
    </row>
    <row r="59" spans="1:8" outlineLevel="1" x14ac:dyDescent="0.25">
      <c r="A59" s="14"/>
      <c r="B59" s="15" t="s">
        <v>154</v>
      </c>
      <c r="C59" s="16" t="s">
        <v>155</v>
      </c>
      <c r="D59" s="16" t="s">
        <v>156</v>
      </c>
      <c r="E59" s="17">
        <v>237200</v>
      </c>
      <c r="F59" s="17">
        <v>67625720</v>
      </c>
      <c r="G59" s="18">
        <f t="shared" si="0"/>
        <v>6.6535476729474513E-3</v>
      </c>
      <c r="H59" s="20"/>
    </row>
    <row r="60" spans="1:8" outlineLevel="1" x14ac:dyDescent="0.25">
      <c r="A60" s="14"/>
      <c r="B60" s="15" t="s">
        <v>157</v>
      </c>
      <c r="C60" s="16" t="s">
        <v>158</v>
      </c>
      <c r="D60" s="16" t="s">
        <v>159</v>
      </c>
      <c r="E60" s="17">
        <v>74500</v>
      </c>
      <c r="F60" s="17">
        <v>66688675</v>
      </c>
      <c r="G60" s="18">
        <f t="shared" si="0"/>
        <v>6.5613538511412354E-3</v>
      </c>
      <c r="H60" s="20"/>
    </row>
    <row r="61" spans="1:8" outlineLevel="1" x14ac:dyDescent="0.25">
      <c r="A61" s="14"/>
      <c r="B61" s="15" t="s">
        <v>160</v>
      </c>
      <c r="C61" s="16" t="s">
        <v>161</v>
      </c>
      <c r="D61" s="16" t="s">
        <v>162</v>
      </c>
      <c r="E61" s="17">
        <v>40815</v>
      </c>
      <c r="F61" s="17">
        <v>156074519.25</v>
      </c>
      <c r="G61" s="18">
        <f t="shared" si="0"/>
        <v>1.5355832874862252E-2</v>
      </c>
      <c r="H61" s="20"/>
    </row>
    <row r="62" spans="1:8" outlineLevel="1" x14ac:dyDescent="0.25">
      <c r="A62" s="14"/>
      <c r="B62" s="15" t="s">
        <v>163</v>
      </c>
      <c r="C62" s="16" t="s">
        <v>164</v>
      </c>
      <c r="D62" s="16" t="s">
        <v>36</v>
      </c>
      <c r="E62" s="17">
        <v>24720</v>
      </c>
      <c r="F62" s="17">
        <v>190418160</v>
      </c>
      <c r="G62" s="18">
        <f t="shared" si="0"/>
        <v>1.8734829076199638E-2</v>
      </c>
      <c r="H62" s="20"/>
    </row>
    <row r="63" spans="1:8" outlineLevel="1" x14ac:dyDescent="0.25">
      <c r="A63" s="14"/>
      <c r="B63" s="15" t="s">
        <v>165</v>
      </c>
      <c r="C63" s="16" t="s">
        <v>166</v>
      </c>
      <c r="D63" s="16" t="s">
        <v>55</v>
      </c>
      <c r="E63" s="17">
        <v>22131</v>
      </c>
      <c r="F63" s="17">
        <v>48491234.100000001</v>
      </c>
      <c r="G63" s="18">
        <f t="shared" si="0"/>
        <v>4.7709471751931822E-3</v>
      </c>
      <c r="H63" s="20"/>
    </row>
    <row r="64" spans="1:8" outlineLevel="1" x14ac:dyDescent="0.25">
      <c r="A64" s="14"/>
      <c r="B64" s="15" t="s">
        <v>167</v>
      </c>
      <c r="C64" s="16" t="s">
        <v>168</v>
      </c>
      <c r="D64" s="16" t="s">
        <v>169</v>
      </c>
      <c r="E64" s="17">
        <v>1342</v>
      </c>
      <c r="F64" s="17">
        <v>39140101</v>
      </c>
      <c r="G64" s="18">
        <f t="shared" si="0"/>
        <v>3.8509095049557803E-3</v>
      </c>
      <c r="H64" s="20"/>
    </row>
    <row r="65" spans="1:8" outlineLevel="1" x14ac:dyDescent="0.25">
      <c r="A65" s="14"/>
      <c r="B65" s="15" t="s">
        <v>170</v>
      </c>
      <c r="C65" s="16" t="s">
        <v>171</v>
      </c>
      <c r="D65" s="16" t="s">
        <v>15</v>
      </c>
      <c r="E65" s="17">
        <v>161482</v>
      </c>
      <c r="F65" s="17">
        <v>276061553.10000002</v>
      </c>
      <c r="G65" s="18">
        <f t="shared" si="0"/>
        <v>2.7161096461801287E-2</v>
      </c>
      <c r="H65" s="20"/>
    </row>
    <row r="66" spans="1:8" outlineLevel="1" x14ac:dyDescent="0.25">
      <c r="A66" s="14"/>
      <c r="B66" s="15" t="s">
        <v>172</v>
      </c>
      <c r="C66" s="16" t="s">
        <v>173</v>
      </c>
      <c r="D66" s="16" t="s">
        <v>39</v>
      </c>
      <c r="E66" s="17">
        <v>148379</v>
      </c>
      <c r="F66" s="17">
        <v>92336251.700000003</v>
      </c>
      <c r="G66" s="18">
        <f t="shared" si="0"/>
        <v>9.0847632029237568E-3</v>
      </c>
      <c r="H66" s="20"/>
    </row>
    <row r="67" spans="1:8" outlineLevel="1" x14ac:dyDescent="0.25">
      <c r="A67" s="14"/>
      <c r="B67" s="15" t="s">
        <v>174</v>
      </c>
      <c r="C67" s="16" t="s">
        <v>175</v>
      </c>
      <c r="D67" s="16" t="s">
        <v>176</v>
      </c>
      <c r="E67" s="17">
        <v>9865</v>
      </c>
      <c r="F67" s="17">
        <v>14961259</v>
      </c>
      <c r="G67" s="18">
        <f t="shared" si="0"/>
        <v>1.4720057694589295E-3</v>
      </c>
      <c r="H67" s="20"/>
    </row>
    <row r="68" spans="1:8" outlineLevel="1" x14ac:dyDescent="0.25">
      <c r="A68" s="14"/>
      <c r="B68" s="15" t="s">
        <v>177</v>
      </c>
      <c r="C68" s="16" t="s">
        <v>178</v>
      </c>
      <c r="D68" s="16" t="s">
        <v>179</v>
      </c>
      <c r="E68" s="17">
        <v>62775</v>
      </c>
      <c r="F68" s="17">
        <v>267955087.5</v>
      </c>
      <c r="G68" s="18">
        <f t="shared" si="0"/>
        <v>2.6363518922830776E-2</v>
      </c>
      <c r="H68" s="20"/>
    </row>
    <row r="69" spans="1:8" outlineLevel="1" x14ac:dyDescent="0.25">
      <c r="A69" s="14"/>
      <c r="B69" s="15" t="s">
        <v>180</v>
      </c>
      <c r="C69" s="16" t="s">
        <v>181</v>
      </c>
      <c r="D69" s="16" t="s">
        <v>42</v>
      </c>
      <c r="E69" s="17">
        <v>517500</v>
      </c>
      <c r="F69" s="17">
        <v>57613275</v>
      </c>
      <c r="G69" s="18">
        <f t="shared" si="0"/>
        <v>5.6684449615786951E-3</v>
      </c>
      <c r="H69" s="20"/>
    </row>
    <row r="70" spans="1:8" outlineLevel="1" x14ac:dyDescent="0.25">
      <c r="A70" s="14"/>
      <c r="B70" s="15" t="s">
        <v>182</v>
      </c>
      <c r="C70" s="16" t="s">
        <v>183</v>
      </c>
      <c r="D70" s="16" t="s">
        <v>184</v>
      </c>
      <c r="E70" s="17">
        <v>19550</v>
      </c>
      <c r="F70" s="17">
        <v>230729100</v>
      </c>
      <c r="G70" s="18">
        <f t="shared" si="0"/>
        <v>2.2700934886700795E-2</v>
      </c>
      <c r="H70" s="20"/>
    </row>
    <row r="71" spans="1:8" outlineLevel="1" x14ac:dyDescent="0.25">
      <c r="A71" s="14"/>
      <c r="B71" s="15" t="s">
        <v>185</v>
      </c>
      <c r="C71" s="16" t="s">
        <v>186</v>
      </c>
      <c r="D71" s="16" t="s">
        <v>62</v>
      </c>
      <c r="E71" s="17">
        <v>17250</v>
      </c>
      <c r="F71" s="17">
        <v>48987412.5</v>
      </c>
      <c r="G71" s="18">
        <f t="shared" ref="G71:G93" si="1">+F71/$F$106</f>
        <v>4.8197650900144483E-3</v>
      </c>
      <c r="H71" s="20"/>
    </row>
    <row r="72" spans="1:8" x14ac:dyDescent="0.25">
      <c r="A72" s="14"/>
      <c r="B72" s="15" t="s">
        <v>187</v>
      </c>
      <c r="C72" s="16" t="s">
        <v>188</v>
      </c>
      <c r="D72" s="16" t="s">
        <v>189</v>
      </c>
      <c r="E72" s="17">
        <v>10503</v>
      </c>
      <c r="F72" s="17">
        <v>41105591.100000001</v>
      </c>
      <c r="G72" s="18">
        <f t="shared" si="1"/>
        <v>4.0442898058391762E-3</v>
      </c>
      <c r="H72" s="20"/>
    </row>
    <row r="73" spans="1:8" x14ac:dyDescent="0.25">
      <c r="A73" s="14"/>
      <c r="B73" s="15" t="s">
        <v>190</v>
      </c>
      <c r="C73" s="16" t="s">
        <v>191</v>
      </c>
      <c r="D73" s="16" t="s">
        <v>192</v>
      </c>
      <c r="E73" s="17">
        <v>121500</v>
      </c>
      <c r="F73" s="17">
        <v>61983225</v>
      </c>
      <c r="G73" s="18">
        <f t="shared" si="1"/>
        <v>6.0983948482992607E-3</v>
      </c>
      <c r="H73" s="20"/>
    </row>
    <row r="74" spans="1:8" x14ac:dyDescent="0.25">
      <c r="A74" s="14"/>
      <c r="B74" s="15" t="s">
        <v>193</v>
      </c>
      <c r="C74" s="16" t="s">
        <v>194</v>
      </c>
      <c r="D74" s="16" t="s">
        <v>42</v>
      </c>
      <c r="E74" s="17">
        <v>69500</v>
      </c>
      <c r="F74" s="17">
        <v>36421475</v>
      </c>
      <c r="G74" s="18">
        <f t="shared" si="1"/>
        <v>3.5834297990699955E-3</v>
      </c>
      <c r="H74" s="20"/>
    </row>
    <row r="75" spans="1:8" x14ac:dyDescent="0.25">
      <c r="A75" s="14"/>
      <c r="B75" s="15" t="s">
        <v>195</v>
      </c>
      <c r="C75" s="16" t="s">
        <v>196</v>
      </c>
      <c r="D75" s="16" t="s">
        <v>197</v>
      </c>
      <c r="E75" s="17">
        <v>9911</v>
      </c>
      <c r="F75" s="17">
        <v>131201818</v>
      </c>
      <c r="G75" s="18">
        <f t="shared" si="1"/>
        <v>1.2908661835177134E-2</v>
      </c>
      <c r="H75" s="20"/>
    </row>
    <row r="76" spans="1:8" x14ac:dyDescent="0.25">
      <c r="A76" s="14"/>
      <c r="B76" s="15" t="s">
        <v>198</v>
      </c>
      <c r="C76" s="16" t="s">
        <v>199</v>
      </c>
      <c r="D76" s="16" t="s">
        <v>200</v>
      </c>
      <c r="E76" s="17">
        <v>15000</v>
      </c>
      <c r="F76" s="17">
        <v>37467750</v>
      </c>
      <c r="G76" s="18">
        <f t="shared" si="1"/>
        <v>3.6863705232724601E-3</v>
      </c>
      <c r="H76" s="20"/>
    </row>
    <row r="77" spans="1:8" x14ac:dyDescent="0.25">
      <c r="A77" s="14"/>
      <c r="B77" s="15" t="s">
        <v>201</v>
      </c>
      <c r="C77" s="16" t="s">
        <v>202</v>
      </c>
      <c r="D77" s="16" t="s">
        <v>203</v>
      </c>
      <c r="E77" s="17">
        <v>8750</v>
      </c>
      <c r="F77" s="17">
        <v>70881125</v>
      </c>
      <c r="G77" s="18">
        <f t="shared" si="1"/>
        <v>6.9738398984831133E-3</v>
      </c>
      <c r="H77" s="20"/>
    </row>
    <row r="78" spans="1:8" x14ac:dyDescent="0.25">
      <c r="B78" s="15" t="s">
        <v>204</v>
      </c>
      <c r="C78" s="16" t="s">
        <v>205</v>
      </c>
      <c r="D78" s="16" t="s">
        <v>179</v>
      </c>
      <c r="E78" s="17">
        <v>41400</v>
      </c>
      <c r="F78" s="17">
        <v>65296080</v>
      </c>
      <c r="G78" s="18">
        <f t="shared" si="1"/>
        <v>6.4243394545239682E-3</v>
      </c>
      <c r="H78" s="20"/>
    </row>
    <row r="79" spans="1:8" x14ac:dyDescent="0.25">
      <c r="B79" s="15" t="s">
        <v>206</v>
      </c>
      <c r="C79" s="16" t="s">
        <v>207</v>
      </c>
      <c r="D79" s="16" t="s">
        <v>55</v>
      </c>
      <c r="E79" s="17">
        <v>8750</v>
      </c>
      <c r="F79" s="17">
        <v>29719812.5</v>
      </c>
      <c r="G79" s="18">
        <f t="shared" si="1"/>
        <v>2.9240677851534828E-3</v>
      </c>
      <c r="H79" s="20"/>
    </row>
    <row r="80" spans="1:8" x14ac:dyDescent="0.25">
      <c r="B80" s="15" t="s">
        <v>208</v>
      </c>
      <c r="C80" s="16" t="s">
        <v>209</v>
      </c>
      <c r="D80" s="16" t="s">
        <v>36</v>
      </c>
      <c r="E80" s="17">
        <v>43400</v>
      </c>
      <c r="F80" s="17">
        <v>155239630</v>
      </c>
      <c r="G80" s="18">
        <f t="shared" si="1"/>
        <v>1.5273689935363696E-2</v>
      </c>
      <c r="H80" s="20"/>
    </row>
    <row r="81" spans="1:8" x14ac:dyDescent="0.25">
      <c r="B81" s="15" t="s">
        <v>210</v>
      </c>
      <c r="C81" s="16" t="s">
        <v>211</v>
      </c>
      <c r="D81" s="16" t="s">
        <v>148</v>
      </c>
      <c r="E81" s="17">
        <v>289550</v>
      </c>
      <c r="F81" s="17">
        <v>128328560</v>
      </c>
      <c r="G81" s="18">
        <f t="shared" si="1"/>
        <v>1.2625968222751601E-2</v>
      </c>
      <c r="H81" s="20"/>
    </row>
    <row r="82" spans="1:8" x14ac:dyDescent="0.25">
      <c r="A82" s="21" t="s">
        <v>212</v>
      </c>
      <c r="B82" s="15" t="s">
        <v>213</v>
      </c>
      <c r="C82" s="16" t="s">
        <v>214</v>
      </c>
      <c r="D82" s="16" t="s">
        <v>215</v>
      </c>
      <c r="E82" s="17">
        <v>299260</v>
      </c>
      <c r="F82" s="17">
        <v>105593891</v>
      </c>
      <c r="G82" s="18">
        <f t="shared" si="1"/>
        <v>1.0389153531238067E-2</v>
      </c>
      <c r="H82" s="20"/>
    </row>
    <row r="83" spans="1:8" x14ac:dyDescent="0.25">
      <c r="B83" s="15" t="s">
        <v>216</v>
      </c>
      <c r="C83" s="16" t="s">
        <v>217</v>
      </c>
      <c r="D83" s="16" t="s">
        <v>218</v>
      </c>
      <c r="E83" s="17">
        <v>385500</v>
      </c>
      <c r="F83" s="17">
        <v>105357150</v>
      </c>
      <c r="G83" s="18">
        <f t="shared" si="1"/>
        <v>1.0365861098571306E-2</v>
      </c>
      <c r="H83" s="20"/>
    </row>
    <row r="84" spans="1:8" x14ac:dyDescent="0.25">
      <c r="B84" s="15" t="s">
        <v>219</v>
      </c>
      <c r="C84" s="16" t="s">
        <v>220</v>
      </c>
      <c r="D84" s="16" t="s">
        <v>221</v>
      </c>
      <c r="E84" s="17">
        <v>423171</v>
      </c>
      <c r="F84" s="17">
        <v>89454117.689999998</v>
      </c>
      <c r="G84" s="18">
        <f t="shared" si="1"/>
        <v>8.8011962991575831E-3</v>
      </c>
      <c r="H84" s="20"/>
    </row>
    <row r="85" spans="1:8" x14ac:dyDescent="0.25">
      <c r="B85" s="15" t="s">
        <v>222</v>
      </c>
      <c r="C85" s="16" t="s">
        <v>223</v>
      </c>
      <c r="D85" s="16" t="s">
        <v>224</v>
      </c>
      <c r="E85" s="17">
        <v>22700</v>
      </c>
      <c r="F85" s="17">
        <v>69238405</v>
      </c>
      <c r="G85" s="18">
        <f t="shared" si="1"/>
        <v>6.8122162465160179E-3</v>
      </c>
      <c r="H85" s="20"/>
    </row>
    <row r="86" spans="1:8" x14ac:dyDescent="0.25">
      <c r="A86" s="22" t="s">
        <v>225</v>
      </c>
      <c r="B86" s="15" t="s">
        <v>226</v>
      </c>
      <c r="C86" s="16" t="s">
        <v>227</v>
      </c>
      <c r="D86" s="16" t="s">
        <v>92</v>
      </c>
      <c r="E86" s="17">
        <v>61175</v>
      </c>
      <c r="F86" s="17">
        <v>43923650</v>
      </c>
      <c r="G86" s="18">
        <f t="shared" si="1"/>
        <v>4.3215524987365505E-3</v>
      </c>
      <c r="H86" s="20"/>
    </row>
    <row r="87" spans="1:8" x14ac:dyDescent="0.25">
      <c r="B87" s="15" t="s">
        <v>228</v>
      </c>
      <c r="C87" s="16" t="s">
        <v>229</v>
      </c>
      <c r="D87" s="16" t="s">
        <v>230</v>
      </c>
      <c r="E87" s="17">
        <v>670000</v>
      </c>
      <c r="F87" s="17">
        <v>63616500</v>
      </c>
      <c r="G87" s="18">
        <f t="shared" si="1"/>
        <v>6.2590892272357552E-3</v>
      </c>
      <c r="H87" s="20"/>
    </row>
    <row r="88" spans="1:8" x14ac:dyDescent="0.25">
      <c r="B88" s="15" t="s">
        <v>231</v>
      </c>
      <c r="C88" s="16" t="s">
        <v>232</v>
      </c>
      <c r="D88" s="16" t="s">
        <v>233</v>
      </c>
      <c r="E88" s="17">
        <v>13100</v>
      </c>
      <c r="F88" s="17">
        <v>99227915</v>
      </c>
      <c r="G88" s="18">
        <f t="shared" si="1"/>
        <v>9.7628189827727897E-3</v>
      </c>
      <c r="H88" s="20"/>
    </row>
    <row r="89" spans="1:8" x14ac:dyDescent="0.25">
      <c r="B89" s="15" t="s">
        <v>234</v>
      </c>
      <c r="C89" s="16" t="s">
        <v>235</v>
      </c>
      <c r="D89" s="16" t="s">
        <v>236</v>
      </c>
      <c r="E89" s="17">
        <v>44850</v>
      </c>
      <c r="F89" s="17">
        <v>71307015</v>
      </c>
      <c r="G89" s="18">
        <f t="shared" si="1"/>
        <v>7.0157422903309426E-3</v>
      </c>
      <c r="H89" s="20"/>
    </row>
    <row r="90" spans="1:8" x14ac:dyDescent="0.25">
      <c r="B90" s="15" t="s">
        <v>237</v>
      </c>
      <c r="C90" s="16" t="s">
        <v>238</v>
      </c>
      <c r="D90" s="16" t="s">
        <v>27</v>
      </c>
      <c r="E90" s="17">
        <v>72680</v>
      </c>
      <c r="F90" s="17">
        <v>130540548</v>
      </c>
      <c r="G90" s="18">
        <f t="shared" si="1"/>
        <v>1.2843600916495751E-2</v>
      </c>
      <c r="H90" s="20"/>
    </row>
    <row r="91" spans="1:8" x14ac:dyDescent="0.25">
      <c r="B91" s="15" t="s">
        <v>239</v>
      </c>
      <c r="C91" s="16" t="s">
        <v>240</v>
      </c>
      <c r="D91" s="16" t="s">
        <v>241</v>
      </c>
      <c r="E91" s="17">
        <v>212500</v>
      </c>
      <c r="F91" s="17">
        <v>73333750</v>
      </c>
      <c r="G91" s="18">
        <f t="shared" si="1"/>
        <v>7.2151483438699085E-3</v>
      </c>
      <c r="H91" s="20"/>
    </row>
    <row r="92" spans="1:8" x14ac:dyDescent="0.25">
      <c r="B92" s="15" t="s">
        <v>242</v>
      </c>
      <c r="C92" s="16" t="s">
        <v>243</v>
      </c>
      <c r="D92" s="16" t="s">
        <v>62</v>
      </c>
      <c r="E92" s="17">
        <v>694</v>
      </c>
      <c r="F92" s="17">
        <v>8568089.3000000007</v>
      </c>
      <c r="G92" s="18">
        <f t="shared" si="1"/>
        <v>8.4299569192935705E-4</v>
      </c>
      <c r="H92" s="20"/>
    </row>
    <row r="93" spans="1:8" x14ac:dyDescent="0.25">
      <c r="B93" s="15" t="s">
        <v>244</v>
      </c>
      <c r="C93" s="16" t="s">
        <v>245</v>
      </c>
      <c r="D93" s="16" t="s">
        <v>118</v>
      </c>
      <c r="E93" s="17">
        <v>17290</v>
      </c>
      <c r="F93" s="17">
        <v>34120086</v>
      </c>
      <c r="G93" s="18">
        <f t="shared" si="1"/>
        <v>3.3570011351608075E-3</v>
      </c>
      <c r="H93" s="20"/>
    </row>
    <row r="94" spans="1:8" x14ac:dyDescent="0.25">
      <c r="B94" s="23"/>
      <c r="C94" s="23" t="s">
        <v>246</v>
      </c>
      <c r="D94" s="23"/>
      <c r="E94" s="24"/>
      <c r="F94" s="25">
        <f>SUBTOTAL(109,Table134567685[Market Value])</f>
        <v>9893728389.7399998</v>
      </c>
      <c r="G94" s="26">
        <f>+F94/$F$106</f>
        <v>0.973422441998824</v>
      </c>
      <c r="H94" s="27"/>
    </row>
    <row r="96" spans="1:8" x14ac:dyDescent="0.25">
      <c r="B96" s="28"/>
      <c r="C96" s="28" t="s">
        <v>247</v>
      </c>
      <c r="D96" s="28"/>
      <c r="E96" s="28"/>
      <c r="F96" s="28" t="s">
        <v>10</v>
      </c>
      <c r="G96" s="29" t="s">
        <v>11</v>
      </c>
      <c r="H96" s="28" t="s">
        <v>12</v>
      </c>
    </row>
    <row r="97" spans="1:8" x14ac:dyDescent="0.25">
      <c r="A97" s="30" t="s">
        <v>248</v>
      </c>
      <c r="B97" s="31"/>
      <c r="C97" s="23" t="s">
        <v>249</v>
      </c>
      <c r="D97" s="16"/>
      <c r="E97" s="32"/>
      <c r="F97" s="33" t="s">
        <v>250</v>
      </c>
      <c r="G97" s="34">
        <v>0</v>
      </c>
      <c r="H97" s="16"/>
    </row>
    <row r="98" spans="1:8" x14ac:dyDescent="0.25">
      <c r="B98" s="31" t="s">
        <v>251</v>
      </c>
      <c r="C98" s="23" t="s">
        <v>252</v>
      </c>
      <c r="D98" s="23"/>
      <c r="E98" s="24"/>
      <c r="F98" s="17">
        <v>217377131.78999999</v>
      </c>
      <c r="G98" s="34">
        <f>+F98/$F$106</f>
        <v>2.1387263741862502E-2</v>
      </c>
      <c r="H98" s="16"/>
    </row>
    <row r="99" spans="1:8" x14ac:dyDescent="0.25">
      <c r="B99" s="31"/>
      <c r="C99" s="23" t="s">
        <v>253</v>
      </c>
      <c r="D99" s="16"/>
      <c r="E99" s="32"/>
      <c r="F99" s="24" t="s">
        <v>250</v>
      </c>
      <c r="G99" s="34">
        <v>0</v>
      </c>
      <c r="H99" s="16"/>
    </row>
    <row r="100" spans="1:8" x14ac:dyDescent="0.25">
      <c r="B100" s="31"/>
      <c r="C100" s="23" t="s">
        <v>254</v>
      </c>
      <c r="D100" s="16"/>
      <c r="E100" s="32"/>
      <c r="F100" s="24" t="s">
        <v>250</v>
      </c>
      <c r="G100" s="34">
        <v>0</v>
      </c>
      <c r="H100" s="16"/>
    </row>
    <row r="101" spans="1:8" x14ac:dyDescent="0.25">
      <c r="B101" s="31"/>
      <c r="C101" s="23" t="s">
        <v>255</v>
      </c>
      <c r="D101" s="16"/>
      <c r="E101" s="32"/>
      <c r="F101" s="24" t="s">
        <v>250</v>
      </c>
      <c r="G101" s="34">
        <v>0</v>
      </c>
      <c r="H101" s="16"/>
    </row>
    <row r="102" spans="1:8" x14ac:dyDescent="0.25">
      <c r="B102" s="16" t="s">
        <v>225</v>
      </c>
      <c r="C102" s="16" t="s">
        <v>256</v>
      </c>
      <c r="D102" s="16"/>
      <c r="E102" s="32"/>
      <c r="F102" s="17">
        <v>52753418.710000001</v>
      </c>
      <c r="G102" s="34">
        <f>+F102/$F$106</f>
        <v>5.1902942593135132E-3</v>
      </c>
      <c r="H102" s="16"/>
    </row>
    <row r="103" spans="1:8" x14ac:dyDescent="0.25">
      <c r="B103" s="31"/>
      <c r="C103" s="16"/>
      <c r="D103" s="16"/>
      <c r="E103" s="32"/>
      <c r="F103" s="33"/>
      <c r="G103" s="34"/>
      <c r="H103" s="16"/>
    </row>
    <row r="104" spans="1:8" x14ac:dyDescent="0.25">
      <c r="A104" s="1" t="s">
        <v>257</v>
      </c>
      <c r="B104" s="31"/>
      <c r="C104" s="16" t="s">
        <v>258</v>
      </c>
      <c r="D104" s="16"/>
      <c r="E104" s="32"/>
      <c r="F104" s="35">
        <f>SUM(F97:F103)</f>
        <v>270130550.5</v>
      </c>
      <c r="G104" s="34">
        <f>+F104/$F$106</f>
        <v>2.6577558001176019E-2</v>
      </c>
      <c r="H104" s="16"/>
    </row>
    <row r="105" spans="1:8" x14ac:dyDescent="0.25">
      <c r="A105" s="16" t="s">
        <v>259</v>
      </c>
      <c r="B105" s="31"/>
      <c r="C105" s="16"/>
      <c r="D105" s="16"/>
      <c r="E105" s="32"/>
      <c r="F105" s="35"/>
      <c r="G105" s="34"/>
      <c r="H105" s="16"/>
    </row>
    <row r="106" spans="1:8" x14ac:dyDescent="0.25">
      <c r="B106" s="36"/>
      <c r="C106" s="37" t="s">
        <v>260</v>
      </c>
      <c r="D106" s="38"/>
      <c r="E106" s="39"/>
      <c r="F106" s="40">
        <f>+F104+F94</f>
        <v>10163858940.24</v>
      </c>
      <c r="G106" s="41">
        <v>1</v>
      </c>
      <c r="H106" s="16"/>
    </row>
    <row r="107" spans="1:8" x14ac:dyDescent="0.25">
      <c r="F107" s="42"/>
    </row>
    <row r="108" spans="1:8" x14ac:dyDescent="0.25">
      <c r="C108" s="23" t="s">
        <v>261</v>
      </c>
      <c r="D108" s="43"/>
      <c r="F108" s="4">
        <v>0</v>
      </c>
    </row>
    <row r="109" spans="1:8" x14ac:dyDescent="0.25">
      <c r="C109" s="23" t="s">
        <v>262</v>
      </c>
      <c r="D109" s="44"/>
    </row>
    <row r="110" spans="1:8" x14ac:dyDescent="0.25">
      <c r="C110" s="23" t="s">
        <v>263</v>
      </c>
      <c r="D110" s="44"/>
    </row>
    <row r="111" spans="1:8" x14ac:dyDescent="0.25">
      <c r="C111" s="23" t="s">
        <v>264</v>
      </c>
      <c r="D111" s="45">
        <v>29.9358</v>
      </c>
    </row>
    <row r="112" spans="1:8" x14ac:dyDescent="0.25">
      <c r="C112" s="23" t="s">
        <v>265</v>
      </c>
      <c r="D112" s="45">
        <v>29.233599999999999</v>
      </c>
    </row>
    <row r="113" spans="2:8" x14ac:dyDescent="0.25">
      <c r="C113" s="23" t="s">
        <v>266</v>
      </c>
      <c r="D113" s="46"/>
    </row>
    <row r="114" spans="2:8" x14ac:dyDescent="0.25">
      <c r="C114" s="23" t="s">
        <v>267</v>
      </c>
      <c r="D114" s="44">
        <v>0</v>
      </c>
    </row>
    <row r="115" spans="2:8" x14ac:dyDescent="0.25">
      <c r="C115" s="23" t="s">
        <v>268</v>
      </c>
      <c r="D115" s="44">
        <v>0</v>
      </c>
      <c r="F115" s="42"/>
      <c r="G115" s="47"/>
    </row>
    <row r="116" spans="2:8" x14ac:dyDescent="0.25">
      <c r="B116" s="48"/>
      <c r="C116" s="14"/>
    </row>
    <row r="117" spans="2:8" x14ac:dyDescent="0.25">
      <c r="F117" s="4"/>
    </row>
    <row r="118" spans="2:8" x14ac:dyDescent="0.25">
      <c r="C118" s="28" t="s">
        <v>269</v>
      </c>
      <c r="D118" s="28"/>
      <c r="E118" s="28"/>
      <c r="F118" s="28"/>
      <c r="G118" s="29"/>
      <c r="H118" s="28"/>
    </row>
    <row r="119" spans="2:8" x14ac:dyDescent="0.25">
      <c r="C119" s="28" t="s">
        <v>270</v>
      </c>
      <c r="D119" s="28"/>
      <c r="E119" s="28"/>
      <c r="F119" s="28" t="s">
        <v>10</v>
      </c>
      <c r="G119" s="29" t="s">
        <v>11</v>
      </c>
      <c r="H119" s="28" t="s">
        <v>12</v>
      </c>
    </row>
    <row r="120" spans="2:8" x14ac:dyDescent="0.25">
      <c r="C120" s="23" t="s">
        <v>271</v>
      </c>
      <c r="D120" s="16"/>
      <c r="E120" s="32"/>
      <c r="F120" s="49">
        <f>SUMIF(Table134567685[[Industry ]],A104,Table134567685[Market Value])</f>
        <v>0</v>
      </c>
      <c r="G120" s="50">
        <f>+F120/$F$106</f>
        <v>0</v>
      </c>
      <c r="H120" s="16"/>
    </row>
    <row r="121" spans="2:8" x14ac:dyDescent="0.25">
      <c r="C121" s="16" t="s">
        <v>272</v>
      </c>
      <c r="D121" s="16"/>
      <c r="E121" s="32"/>
      <c r="F121" s="49">
        <f>SUMIF(Table134567685[[Industry ]],A105,Table134567685[Market Value])</f>
        <v>0</v>
      </c>
      <c r="G121" s="50">
        <f>+F121/$F$106</f>
        <v>0</v>
      </c>
      <c r="H121" s="16"/>
    </row>
    <row r="122" spans="2:8" x14ac:dyDescent="0.25">
      <c r="C122" s="16" t="s">
        <v>273</v>
      </c>
      <c r="D122" s="16"/>
      <c r="E122" s="32"/>
      <c r="F122" s="49">
        <f>SUMIF($E$134:$E$141,C122,H134:H141)</f>
        <v>0</v>
      </c>
      <c r="G122" s="50">
        <f>+F122/$F$106</f>
        <v>0</v>
      </c>
      <c r="H122" s="16"/>
    </row>
    <row r="123" spans="2:8" x14ac:dyDescent="0.25">
      <c r="C123" s="16" t="s">
        <v>274</v>
      </c>
      <c r="D123" s="16"/>
      <c r="E123" s="32"/>
      <c r="F123" s="49">
        <f t="shared" ref="F123:F131" si="2">SUMIF($E$134:$E$141,C123,H135:H142)</f>
        <v>0</v>
      </c>
      <c r="G123" s="50">
        <f t="shared" ref="G123:G131" si="3">+F123/$F$106</f>
        <v>0</v>
      </c>
      <c r="H123" s="16"/>
    </row>
    <row r="124" spans="2:8" x14ac:dyDescent="0.25">
      <c r="C124" s="16" t="s">
        <v>275</v>
      </c>
      <c r="D124" s="16"/>
      <c r="E124" s="32"/>
      <c r="F124" s="49">
        <f t="shared" si="2"/>
        <v>0</v>
      </c>
      <c r="G124" s="50">
        <f t="shared" si="3"/>
        <v>0</v>
      </c>
      <c r="H124" s="16"/>
    </row>
    <row r="125" spans="2:8" x14ac:dyDescent="0.25">
      <c r="C125" s="16" t="s">
        <v>276</v>
      </c>
      <c r="D125" s="16"/>
      <c r="E125" s="32"/>
      <c r="F125" s="49">
        <f t="shared" si="2"/>
        <v>0</v>
      </c>
      <c r="G125" s="50">
        <f t="shared" si="3"/>
        <v>0</v>
      </c>
      <c r="H125" s="16"/>
    </row>
    <row r="126" spans="2:8" x14ac:dyDescent="0.25">
      <c r="C126" s="16" t="s">
        <v>277</v>
      </c>
      <c r="D126" s="16"/>
      <c r="E126" s="32"/>
      <c r="F126" s="49">
        <f t="shared" si="2"/>
        <v>0</v>
      </c>
      <c r="G126" s="50">
        <f t="shared" si="3"/>
        <v>0</v>
      </c>
      <c r="H126" s="16"/>
    </row>
    <row r="127" spans="2:8" x14ac:dyDescent="0.25">
      <c r="C127" s="16" t="s">
        <v>278</v>
      </c>
      <c r="D127" s="16"/>
      <c r="E127" s="32"/>
      <c r="F127" s="49">
        <f t="shared" si="2"/>
        <v>0</v>
      </c>
      <c r="G127" s="50">
        <f t="shared" si="3"/>
        <v>0</v>
      </c>
      <c r="H127" s="16"/>
    </row>
    <row r="128" spans="2:8" x14ac:dyDescent="0.25">
      <c r="C128" s="16" t="s">
        <v>279</v>
      </c>
      <c r="D128" s="16"/>
      <c r="E128" s="32"/>
      <c r="F128" s="49">
        <f t="shared" si="2"/>
        <v>0</v>
      </c>
      <c r="G128" s="50">
        <f t="shared" si="3"/>
        <v>0</v>
      </c>
      <c r="H128" s="16"/>
    </row>
    <row r="129" spans="3:8" x14ac:dyDescent="0.25">
      <c r="C129" s="16" t="s">
        <v>280</v>
      </c>
      <c r="D129" s="16"/>
      <c r="E129" s="32"/>
      <c r="F129" s="49">
        <f>SUMIF($E$134:$E$141,C129,H141:H148)</f>
        <v>0</v>
      </c>
      <c r="G129" s="50">
        <f t="shared" si="3"/>
        <v>0</v>
      </c>
      <c r="H129" s="16"/>
    </row>
    <row r="130" spans="3:8" x14ac:dyDescent="0.25">
      <c r="C130" s="16" t="s">
        <v>281</v>
      </c>
      <c r="D130" s="16"/>
      <c r="E130" s="32"/>
      <c r="F130" s="49">
        <f t="shared" si="2"/>
        <v>0</v>
      </c>
      <c r="G130" s="50">
        <f t="shared" si="3"/>
        <v>0</v>
      </c>
      <c r="H130" s="16"/>
    </row>
    <row r="131" spans="3:8" x14ac:dyDescent="0.25">
      <c r="C131" s="16" t="s">
        <v>282</v>
      </c>
      <c r="D131" s="16"/>
      <c r="E131" s="32"/>
      <c r="F131" s="49">
        <f t="shared" si="2"/>
        <v>0</v>
      </c>
      <c r="G131" s="50">
        <f t="shared" si="3"/>
        <v>0</v>
      </c>
      <c r="H131" s="16"/>
    </row>
    <row r="134" spans="3:8" x14ac:dyDescent="0.25">
      <c r="E134" s="16" t="s">
        <v>273</v>
      </c>
      <c r="F134" s="16" t="s">
        <v>283</v>
      </c>
      <c r="G134" s="7">
        <f t="shared" ref="G134:G141" si="4">SUMIF($H$7:$H$73,F134,$E$7:$E$73)</f>
        <v>0</v>
      </c>
      <c r="H134" s="1">
        <f t="shared" ref="H134:H141" si="5">SUMIF($H$7:$H$73,F134,$F$7:$F$73)</f>
        <v>0</v>
      </c>
    </row>
    <row r="135" spans="3:8" x14ac:dyDescent="0.25">
      <c r="E135" s="16" t="s">
        <v>273</v>
      </c>
      <c r="F135" s="16" t="s">
        <v>284</v>
      </c>
      <c r="G135" s="7">
        <f t="shared" si="4"/>
        <v>0</v>
      </c>
      <c r="H135" s="1">
        <f t="shared" si="5"/>
        <v>0</v>
      </c>
    </row>
    <row r="136" spans="3:8" x14ac:dyDescent="0.25">
      <c r="E136" s="16" t="s">
        <v>273</v>
      </c>
      <c r="F136" s="16" t="s">
        <v>285</v>
      </c>
      <c r="G136" s="7">
        <f t="shared" si="4"/>
        <v>0</v>
      </c>
      <c r="H136" s="1">
        <f t="shared" si="5"/>
        <v>0</v>
      </c>
    </row>
    <row r="137" spans="3:8" x14ac:dyDescent="0.25">
      <c r="E137" s="16" t="s">
        <v>275</v>
      </c>
      <c r="F137" s="16" t="s">
        <v>286</v>
      </c>
      <c r="G137" s="7">
        <f t="shared" si="4"/>
        <v>0</v>
      </c>
      <c r="H137" s="1">
        <f t="shared" si="5"/>
        <v>0</v>
      </c>
    </row>
    <row r="138" spans="3:8" x14ac:dyDescent="0.25">
      <c r="E138" s="16" t="s">
        <v>276</v>
      </c>
      <c r="F138" s="16" t="s">
        <v>287</v>
      </c>
      <c r="G138" s="7">
        <f t="shared" si="4"/>
        <v>0</v>
      </c>
      <c r="H138" s="1">
        <f t="shared" si="5"/>
        <v>0</v>
      </c>
    </row>
    <row r="139" spans="3:8" x14ac:dyDescent="0.25">
      <c r="E139" s="16" t="s">
        <v>273</v>
      </c>
      <c r="F139" s="16" t="s">
        <v>288</v>
      </c>
      <c r="G139" s="7">
        <f t="shared" si="4"/>
        <v>0</v>
      </c>
      <c r="H139" s="1">
        <f t="shared" si="5"/>
        <v>0</v>
      </c>
    </row>
    <row r="140" spans="3:8" x14ac:dyDescent="0.25">
      <c r="E140" s="16" t="s">
        <v>276</v>
      </c>
      <c r="F140" s="16" t="s">
        <v>289</v>
      </c>
      <c r="G140" s="7">
        <f t="shared" si="4"/>
        <v>0</v>
      </c>
      <c r="H140" s="1">
        <f t="shared" si="5"/>
        <v>0</v>
      </c>
    </row>
    <row r="141" spans="3:8" x14ac:dyDescent="0.25">
      <c r="E141" s="16" t="s">
        <v>273</v>
      </c>
      <c r="F141" s="16" t="s">
        <v>290</v>
      </c>
      <c r="G141" s="7">
        <f t="shared" si="4"/>
        <v>0</v>
      </c>
      <c r="H141" s="1">
        <f t="shared" si="5"/>
        <v>0</v>
      </c>
    </row>
    <row r="142" spans="3:8" x14ac:dyDescent="0.25">
      <c r="G142" s="7" t="s">
        <v>291</v>
      </c>
      <c r="H142" s="1" t="s">
        <v>291</v>
      </c>
    </row>
    <row r="143" spans="3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2024-10-03T12:42:47Z</dcterms:created>
  <dcterms:modified xsi:type="dcterms:W3CDTF">2024-10-03T12:43:04Z</dcterms:modified>
</cp:coreProperties>
</file>